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d5525fd64d615d3/Desktop/TMF Real Estate/1001-1015 Barrett St/"/>
    </mc:Choice>
  </mc:AlternateContent>
  <xr:revisionPtr revIDLastSave="557" documentId="8_{2B835BE8-9721-4C67-B11F-464180170850}" xr6:coauthVersionLast="47" xr6:coauthVersionMax="47" xr10:uidLastSave="{0477153D-76A1-49D1-B2AA-33EE52886C52}"/>
  <bookViews>
    <workbookView xWindow="-120" yWindow="-120" windowWidth="29040" windowHeight="17520" xr2:uid="{00000000-000D-0000-FFFF-FFFF00000000}"/>
  </bookViews>
  <sheets>
    <sheet name="2025 Financials" sheetId="6" r:id="rId1"/>
  </sheets>
  <definedNames>
    <definedName name="gppmfee">#REF!</definedName>
    <definedName name="lpinv">#REF!</definedName>
    <definedName name="lppref">#REF!</definedName>
    <definedName name="purch">#REF!</definedName>
    <definedName name="split">#REF!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6" l="1"/>
  <c r="N24" i="6"/>
  <c r="M24" i="6"/>
  <c r="L24" i="6"/>
  <c r="K24" i="6"/>
  <c r="J24" i="6"/>
  <c r="I24" i="6"/>
  <c r="H24" i="6"/>
  <c r="G24" i="6"/>
  <c r="F24" i="6"/>
  <c r="E24" i="6"/>
  <c r="N20" i="6"/>
  <c r="M20" i="6"/>
  <c r="L20" i="6"/>
  <c r="K20" i="6"/>
  <c r="J20" i="6"/>
  <c r="H20" i="6"/>
  <c r="G20" i="6"/>
  <c r="F20" i="6"/>
  <c r="E20" i="6"/>
  <c r="Q19" i="6"/>
  <c r="Q18" i="6"/>
  <c r="I17" i="6"/>
  <c r="I20" i="6" s="1"/>
  <c r="P16" i="6"/>
  <c r="P20" i="6" s="1"/>
  <c r="O16" i="6"/>
  <c r="Q15" i="6"/>
  <c r="Q14" i="6"/>
  <c r="Q13" i="6"/>
  <c r="Q12" i="6"/>
  <c r="Q11" i="6"/>
  <c r="Q10" i="6"/>
  <c r="F22" i="6"/>
  <c r="E22" i="6"/>
  <c r="F4" i="6"/>
  <c r="G4" i="6" s="1"/>
  <c r="H4" i="6" s="1"/>
  <c r="I4" i="6" s="1"/>
  <c r="J4" i="6" s="1"/>
  <c r="K4" i="6" s="1"/>
  <c r="L4" i="6" s="1"/>
  <c r="M4" i="6" s="1"/>
  <c r="N4" i="6" s="1"/>
  <c r="O4" i="6" s="1"/>
  <c r="P4" i="6" s="1"/>
  <c r="Q16" i="6" l="1"/>
  <c r="H22" i="6"/>
  <c r="K22" i="6"/>
  <c r="G22" i="6"/>
  <c r="L22" i="6"/>
  <c r="M22" i="6"/>
  <c r="L26" i="6"/>
  <c r="H26" i="6"/>
  <c r="K26" i="6"/>
  <c r="M26" i="6"/>
  <c r="G26" i="6"/>
  <c r="Q24" i="6"/>
  <c r="E26" i="6"/>
  <c r="F26" i="6"/>
  <c r="O20" i="6"/>
  <c r="Q17" i="6"/>
  <c r="Q20" i="6" s="1"/>
  <c r="O22" i="6" l="1"/>
  <c r="N26" i="6"/>
  <c r="N22" i="6"/>
  <c r="P26" i="6"/>
  <c r="P22" i="6"/>
  <c r="J26" i="6"/>
  <c r="J22" i="6"/>
  <c r="I26" i="6"/>
  <c r="I22" i="6"/>
  <c r="O26" i="6"/>
  <c r="Q26" i="6"/>
  <c r="Q22" i="6" l="1"/>
</calcChain>
</file>

<file path=xl/sharedStrings.xml><?xml version="1.0" encoding="utf-8"?>
<sst xmlns="http://schemas.openxmlformats.org/spreadsheetml/2006/main" count="32" uniqueCount="32">
  <si>
    <t>1001-1015 Barrett St, Schenectady, NY</t>
  </si>
  <si>
    <t xml:space="preserve">Profit &amp; Loss Statement 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</si>
  <si>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</si>
  <si>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</si>
  <si>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</si>
  <si>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</si>
  <si>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</si>
  <si>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</si>
  <si>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</si>
  <si>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</si>
  <si>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</si>
  <si>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</si>
  <si>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</si>
  <si>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</si>
  <si>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 Rental Income</t>
  </si>
  <si>
    <t>Operating Expenses</t>
  </si>
  <si>
    <t>Professional fees</t>
  </si>
  <si>
    <t>Repairs / Maintenance</t>
  </si>
  <si>
    <t>Utilities - Water</t>
  </si>
  <si>
    <t>Utilities - Sewer</t>
  </si>
  <si>
    <t>Utilities - Gas &amp; Electric</t>
  </si>
  <si>
    <t>Insurance</t>
  </si>
  <si>
    <t>Total Operating Expenses</t>
  </si>
  <si>
    <t>Net Cash Flow</t>
  </si>
  <si>
    <t>Office &amp; Software Expenses</t>
  </si>
  <si>
    <t>Taxes - School</t>
  </si>
  <si>
    <t>Taxes - City/County</t>
  </si>
  <si>
    <t>FY 2025</t>
  </si>
  <si>
    <t>Taxes - PILOT</t>
  </si>
  <si>
    <t>Principal paydown</t>
  </si>
  <si>
    <t>Interest expense</t>
  </si>
  <si>
    <t>Net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</si>
</sst>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;\(#,##0\)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1" fillId="3" borderId="1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4" fillId="0" borderId="0" xfId="0" applyFont="1"/>
    <xf numFmtId="4" fontId="1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0" fontId="5" fillId="0" borderId="0" xfId="0" applyFont="1"/>
    <xf numFmtId="0" fontId="7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0" fontId="2" fillId="0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01BC771-D1D8-4301-BABA-689711C03BF5}"/>
  </tableStyles>
  <colors>
    <mruColors>
      <color rgb="FF41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6DCB-2573-48D1-808A-9BB9A94B36FA}">
  <sheetPr>
    <outlinePr summaryBelow="0" summaryRight="0"/>
  </sheetPr>
  <dimension ref="A1:Q946"/>
  <sheetViews>
    <sheetView showGridLines="0" tabSelected="1" zoomScale="85" zoomScaleNormal="85" workbookViewId="0">
      <pane xSplit="4" ySplit="5" topLeftCell="E6" activePane="bottomRight" state="frozen"/>
      <selection pane="topRight" activeCell="E1" sqref="E1"/>
      <selection pane="bottomLeft" activeCell="A4" sqref="A4"/>
      <selection pane="bottomRight" activeCell="E16" sqref="E16"/>
    </sheetView>
  </sheetViews>
  <sheetFormatPr defaultColWidth="14.42578125" defaultRowHeight="15" customHeight="1" x14ac:dyDescent="0.2"/>
  <cols>
    <col min="1" max="2" width="2.5703125" style="1" customWidth="1"/>
    <col min="3" max="3" width="9.28515625" style="1" bestFit="1" customWidth="1"/>
    <col min="4" max="4" width="28.140625" style="1" customWidth="1"/>
    <col min="5" max="17" width="10.5703125" style="1" customWidth="1"/>
    <col min="18" max="18" width="8.7109375" style="1" customWidth="1"/>
    <col min="19" max="16384" width="14.42578125" style="1"/>
  </cols>
  <sheetData>
    <row r="1" spans="1:17" ht="12.75" x14ac:dyDescent="0.2">
      <c r="A1" s="18"/>
      <c r="B1" s="1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x14ac:dyDescent="0.2">
      <c r="A2" s="18"/>
      <c r="B2" s="13"/>
      <c r="C2" s="13"/>
      <c r="D2" s="1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x14ac:dyDescent="0.2">
      <c r="A3" s="17"/>
      <c r="B3" s="13"/>
      <c r="C3" s="13"/>
      <c r="D3" s="1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.75" x14ac:dyDescent="0.2">
      <c r="B4" s="4" t="s">
        <v>0</v>
      </c>
      <c r="C4" s="5"/>
      <c r="D4" s="5"/>
      <c r="E4" s="6">
        <v>1</v>
      </c>
      <c r="F4" s="6">
        <f t="shared" ref="F4:P4" si="0">E4+1</f>
        <v>2</v>
      </c>
      <c r="G4" s="6">
        <f t="shared" si="0"/>
        <v>3</v>
      </c>
      <c r="H4" s="6">
        <f t="shared" si="0"/>
        <v>4</v>
      </c>
      <c r="I4" s="6">
        <f t="shared" si="0"/>
        <v>5</v>
      </c>
      <c r="J4" s="6">
        <f t="shared" si="0"/>
        <v>6</v>
      </c>
      <c r="K4" s="6">
        <f t="shared" si="0"/>
        <v>7</v>
      </c>
      <c r="L4" s="6">
        <f t="shared" si="0"/>
        <v>8</v>
      </c>
      <c r="M4" s="6">
        <f t="shared" si="0"/>
        <v>9</v>
      </c>
      <c r="N4" s="6">
        <f t="shared" si="0"/>
        <v>10</v>
      </c>
      <c r="O4" s="6">
        <f t="shared" si="0"/>
        <v>11</v>
      </c>
      <c r="P4" s="6">
        <f t="shared" si="0"/>
        <v>12</v>
      </c>
      <c r="Q4" s="6"/>
    </row>
    <row r="5" spans="1:17" ht="12.75" x14ac:dyDescent="0.2">
      <c r="B5" s="4" t="s">
        <v>1</v>
      </c>
      <c r="C5" s="5"/>
      <c r="D5" s="5"/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2</v>
      </c>
      <c r="Q5" s="7" t="s">
        <v>27</v>
      </c>
    </row>
    <row r="6" spans="1:17" s="21" customFormat="1" ht="12.75" x14ac:dyDescent="0.2">
      <c r="B6" s="22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12.75" x14ac:dyDescent="0.2">
      <c r="B7" s="11" t="s">
        <v>14</v>
      </c>
      <c r="C7" s="11"/>
      <c r="D7" s="10"/>
      <c r="E7" s="12">
        <v>13412</v>
      </c>
      <c r="F7" s="12">
        <v>15290</v>
      </c>
      <c r="G7" s="12">
        <v>16113.5</v>
      </c>
      <c r="H7" s="12">
        <v>14460.5</v>
      </c>
      <c r="I7" s="12">
        <v>14714</v>
      </c>
      <c r="J7" s="12">
        <v>15410</v>
      </c>
      <c r="K7" s="12">
        <v>14460.5</v>
      </c>
      <c r="L7" s="12">
        <v>16515</v>
      </c>
      <c r="M7" s="12">
        <v>15112</v>
      </c>
      <c r="N7" s="12">
        <v>15262</v>
      </c>
      <c r="O7" s="12">
        <v>15163.5</v>
      </c>
      <c r="P7" s="12">
        <v>16215</v>
      </c>
      <c r="Q7" s="12">
        <v>182128</v>
      </c>
    </row>
    <row r="8" spans="1:17" ht="12.75" x14ac:dyDescent="0.2"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2.75" x14ac:dyDescent="0.2">
      <c r="C9" s="3" t="s">
        <v>15</v>
      </c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9"/>
    </row>
    <row r="10" spans="1:17" ht="12.75" x14ac:dyDescent="0.2">
      <c r="C10" s="1" t="s">
        <v>16</v>
      </c>
      <c r="E10" s="9"/>
      <c r="F10" s="8">
        <v>1800</v>
      </c>
      <c r="G10" s="9"/>
      <c r="H10" s="9"/>
      <c r="I10" s="8"/>
      <c r="J10" s="8"/>
      <c r="K10" s="8"/>
      <c r="L10" s="8"/>
      <c r="M10" s="8"/>
      <c r="N10" s="8"/>
      <c r="O10" s="8"/>
      <c r="P10" s="8"/>
      <c r="Q10" s="9">
        <f t="shared" ref="Q10:Q19" si="1">SUM(E10:P10)</f>
        <v>1800</v>
      </c>
    </row>
    <row r="11" spans="1:17" ht="12.75" x14ac:dyDescent="0.2">
      <c r="C11" s="1" t="s">
        <v>17</v>
      </c>
      <c r="E11" s="8">
        <v>1201</v>
      </c>
      <c r="F11" s="8">
        <v>258.5</v>
      </c>
      <c r="G11" s="9"/>
      <c r="H11" s="9"/>
      <c r="I11" s="8">
        <v>184</v>
      </c>
      <c r="J11" s="8">
        <v>525</v>
      </c>
      <c r="K11" s="8"/>
      <c r="L11" s="8"/>
      <c r="M11" s="8">
        <v>67</v>
      </c>
      <c r="N11" s="8"/>
      <c r="O11" s="8">
        <v>325</v>
      </c>
      <c r="P11" s="8"/>
      <c r="Q11" s="9">
        <f t="shared" si="1"/>
        <v>2560.5</v>
      </c>
    </row>
    <row r="12" spans="1:17" ht="12.75" x14ac:dyDescent="0.2">
      <c r="C12" s="1" t="s">
        <v>24</v>
      </c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  <c r="Q12" s="9">
        <f t="shared" si="1"/>
        <v>0</v>
      </c>
    </row>
    <row r="13" spans="1:17" ht="12.75" x14ac:dyDescent="0.2">
      <c r="C13" s="1" t="s">
        <v>26</v>
      </c>
      <c r="E13" s="9"/>
      <c r="F13" s="9"/>
      <c r="G13" s="9"/>
      <c r="H13" s="9"/>
      <c r="I13" s="8"/>
      <c r="J13" s="8"/>
      <c r="K13" s="8"/>
      <c r="L13" s="8"/>
      <c r="M13" s="8"/>
      <c r="N13" s="8"/>
      <c r="O13" s="8"/>
      <c r="P13" s="8"/>
      <c r="Q13" s="9">
        <f t="shared" si="1"/>
        <v>0</v>
      </c>
    </row>
    <row r="14" spans="1:17" ht="12.75" x14ac:dyDescent="0.2">
      <c r="C14" s="1" t="s">
        <v>28</v>
      </c>
      <c r="E14" s="8">
        <v>2065.25</v>
      </c>
      <c r="F14" s="8"/>
      <c r="G14" s="9"/>
      <c r="H14" s="8">
        <v>2065.25</v>
      </c>
      <c r="I14" s="8"/>
      <c r="J14" s="8"/>
      <c r="K14" s="8">
        <v>2065.25</v>
      </c>
      <c r="L14" s="8"/>
      <c r="M14" s="8"/>
      <c r="N14" s="8">
        <v>2065.25</v>
      </c>
      <c r="O14" s="8"/>
      <c r="P14" s="15"/>
      <c r="Q14" s="9">
        <f t="shared" si="1"/>
        <v>8261</v>
      </c>
    </row>
    <row r="15" spans="1:17" ht="12.75" x14ac:dyDescent="0.2">
      <c r="C15" s="1" t="s">
        <v>25</v>
      </c>
      <c r="E15" s="9"/>
      <c r="F15" s="9"/>
      <c r="G15" s="9"/>
      <c r="H15" s="9"/>
      <c r="I15" s="8"/>
      <c r="J15" s="8"/>
      <c r="K15" s="8"/>
      <c r="L15" s="8"/>
      <c r="M15" s="16">
        <v>8718</v>
      </c>
      <c r="N15" s="8"/>
      <c r="O15" s="8"/>
      <c r="P15" s="8"/>
      <c r="Q15" s="9">
        <f t="shared" si="1"/>
        <v>8718</v>
      </c>
    </row>
    <row r="16" spans="1:17" ht="12.75" x14ac:dyDescent="0.2">
      <c r="C16" s="1" t="s">
        <v>18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750+13.15</f>
        <v>763.15</v>
      </c>
      <c r="P16" s="8">
        <f>201.5+13.15</f>
        <v>214.65</v>
      </c>
      <c r="Q16" s="9">
        <f t="shared" si="1"/>
        <v>977.8</v>
      </c>
    </row>
    <row r="17" spans="2:17" ht="12.75" x14ac:dyDescent="0.2">
      <c r="C17" s="1" t="s">
        <v>19</v>
      </c>
      <c r="E17" s="9"/>
      <c r="F17" s="9"/>
      <c r="G17" s="9"/>
      <c r="H17" s="9"/>
      <c r="I17" s="8">
        <f>750+13.15</f>
        <v>763.15</v>
      </c>
      <c r="J17" s="8"/>
      <c r="K17" s="8"/>
      <c r="L17" s="8"/>
      <c r="M17" s="8"/>
      <c r="N17" s="8"/>
      <c r="O17" s="8"/>
      <c r="P17" s="8"/>
      <c r="Q17" s="9">
        <f t="shared" si="1"/>
        <v>763.15</v>
      </c>
    </row>
    <row r="18" spans="2:17" ht="12.75" x14ac:dyDescent="0.2">
      <c r="C18" s="1" t="s">
        <v>20</v>
      </c>
      <c r="E18" s="9"/>
      <c r="F18" s="9"/>
      <c r="G18" s="9"/>
      <c r="H18" s="9"/>
      <c r="I18" s="8"/>
      <c r="J18" s="8"/>
      <c r="K18" s="8"/>
      <c r="L18" s="8"/>
      <c r="M18" s="8"/>
      <c r="N18" s="8"/>
      <c r="O18" s="8"/>
      <c r="P18" s="8"/>
      <c r="Q18" s="9">
        <f t="shared" si="1"/>
        <v>0</v>
      </c>
    </row>
    <row r="19" spans="2:17" ht="12.75" x14ac:dyDescent="0.2">
      <c r="C19" s="1" t="s">
        <v>21</v>
      </c>
      <c r="E19" s="8"/>
      <c r="F19" s="8">
        <v>5600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9">
        <f t="shared" si="1"/>
        <v>5600</v>
      </c>
    </row>
    <row r="20" spans="2:17" ht="12.75" x14ac:dyDescent="0.2">
      <c r="B20" s="11" t="s">
        <v>22</v>
      </c>
      <c r="C20" s="11"/>
      <c r="D20" s="10"/>
      <c r="E20" s="12">
        <f t="shared" ref="E20:Q20" si="2">SUM(E10:E19)</f>
        <v>3266.25</v>
      </c>
      <c r="F20" s="12">
        <f t="shared" si="2"/>
        <v>7658.5</v>
      </c>
      <c r="G20" s="12">
        <f t="shared" si="2"/>
        <v>0</v>
      </c>
      <c r="H20" s="12">
        <f t="shared" si="2"/>
        <v>2065.25</v>
      </c>
      <c r="I20" s="12">
        <f t="shared" si="2"/>
        <v>947.15</v>
      </c>
      <c r="J20" s="12">
        <f t="shared" si="2"/>
        <v>525</v>
      </c>
      <c r="K20" s="12">
        <f t="shared" si="2"/>
        <v>2065.25</v>
      </c>
      <c r="L20" s="12">
        <f t="shared" si="2"/>
        <v>0</v>
      </c>
      <c r="M20" s="12">
        <f t="shared" si="2"/>
        <v>8785</v>
      </c>
      <c r="N20" s="12">
        <f t="shared" si="2"/>
        <v>2065.25</v>
      </c>
      <c r="O20" s="12">
        <f t="shared" si="2"/>
        <v>1088.1500000000001</v>
      </c>
      <c r="P20" s="12">
        <f t="shared" si="2"/>
        <v>214.65</v>
      </c>
      <c r="Q20" s="12">
        <f t="shared" si="2"/>
        <v>28680.45</v>
      </c>
    </row>
    <row r="21" spans="2:17" ht="12.75" x14ac:dyDescent="0.2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ht="12.75" x14ac:dyDescent="0.2">
      <c r="B22" s="11" t="s">
        <v>31</v>
      </c>
      <c r="C22" s="11"/>
      <c r="D22" s="10"/>
      <c r="E22" s="12">
        <f t="shared" ref="E22:Q22" si="3">E7-E20</f>
        <v>10145.75</v>
      </c>
      <c r="F22" s="12">
        <f t="shared" si="3"/>
        <v>7631.5</v>
      </c>
      <c r="G22" s="12">
        <f t="shared" si="3"/>
        <v>16113.5</v>
      </c>
      <c r="H22" s="12">
        <f t="shared" si="3"/>
        <v>12395.25</v>
      </c>
      <c r="I22" s="12">
        <f t="shared" si="3"/>
        <v>13766.85</v>
      </c>
      <c r="J22" s="12">
        <f t="shared" si="3"/>
        <v>14885</v>
      </c>
      <c r="K22" s="12">
        <f t="shared" si="3"/>
        <v>12395.25</v>
      </c>
      <c r="L22" s="12">
        <f t="shared" si="3"/>
        <v>16515</v>
      </c>
      <c r="M22" s="12">
        <f t="shared" si="3"/>
        <v>6327</v>
      </c>
      <c r="N22" s="12">
        <f t="shared" si="3"/>
        <v>13196.75</v>
      </c>
      <c r="O22" s="12">
        <f t="shared" si="3"/>
        <v>14075.35</v>
      </c>
      <c r="P22" s="12">
        <f t="shared" si="3"/>
        <v>16000.35</v>
      </c>
      <c r="Q22" s="12">
        <f t="shared" si="3"/>
        <v>153447.54999999999</v>
      </c>
    </row>
    <row r="23" spans="2:17" ht="12.75" x14ac:dyDescent="0.2"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2:17" ht="12.75" x14ac:dyDescent="0.2">
      <c r="C24" s="1" t="s">
        <v>30</v>
      </c>
      <c r="E24" s="8">
        <f t="shared" ref="E24" si="4">8190.1-E25</f>
        <v>6515.38</v>
      </c>
      <c r="F24" s="8">
        <f>5000+1522.78</f>
        <v>6522.78</v>
      </c>
      <c r="G24" s="8">
        <f>5000+2174.73</f>
        <v>7174.73</v>
      </c>
      <c r="H24" s="16">
        <f>3190.1+3459.16</f>
        <v>6649.26</v>
      </c>
      <c r="I24" s="16">
        <f>5000+3190.1-I25</f>
        <v>6427.4800000000005</v>
      </c>
      <c r="J24" s="16">
        <f>5000+3190.1-J25</f>
        <v>6633.13</v>
      </c>
      <c r="K24" s="16">
        <f>5000+3190.1-K25</f>
        <v>6411.8</v>
      </c>
      <c r="L24" s="16">
        <f>5000+3190.1-L25</f>
        <v>6616.84</v>
      </c>
      <c r="M24" s="16">
        <f>3419.05+3190.1</f>
        <v>6609.15</v>
      </c>
      <c r="N24" s="16">
        <f>3190.1+3198.39</f>
        <v>6388.49</v>
      </c>
      <c r="O24" s="16">
        <v>6592.63</v>
      </c>
      <c r="P24" s="16">
        <v>6372.42</v>
      </c>
      <c r="Q24" s="9">
        <f>SUM(E24:P24)</f>
        <v>78914.090000000011</v>
      </c>
    </row>
    <row r="25" spans="2:17" ht="12.75" x14ac:dyDescent="0.2">
      <c r="C25" s="1" t="s">
        <v>29</v>
      </c>
      <c r="E25" s="8">
        <v>1674.72</v>
      </c>
      <c r="F25" s="8">
        <v>1667.32</v>
      </c>
      <c r="G25" s="8">
        <v>1015.37</v>
      </c>
      <c r="H25" s="16">
        <v>1540.84</v>
      </c>
      <c r="I25" s="16">
        <v>1762.62</v>
      </c>
      <c r="J25" s="16">
        <v>1556.97</v>
      </c>
      <c r="K25" s="16">
        <v>1778.3</v>
      </c>
      <c r="L25" s="16">
        <v>1573.26</v>
      </c>
      <c r="M25" s="16">
        <v>1580.95</v>
      </c>
      <c r="N25" s="16">
        <v>1801.61</v>
      </c>
      <c r="O25" s="16">
        <v>1597.47</v>
      </c>
      <c r="P25" s="16">
        <v>1817.68</v>
      </c>
      <c r="Q25" s="9">
        <f>SUM(E25:P25)</f>
        <v>19367.11</v>
      </c>
    </row>
    <row r="26" spans="2:17" ht="12.75" x14ac:dyDescent="0.2">
      <c r="B26" s="11" t="s">
        <v>23</v>
      </c>
      <c r="C26" s="11"/>
      <c r="D26" s="10"/>
      <c r="E26" s="12">
        <f t="shared" ref="E26:Q26" si="5">E7-E20-E24-E25</f>
        <v>1955.6499999999999</v>
      </c>
      <c r="F26" s="12">
        <f t="shared" si="5"/>
        <v>-558.59999999999968</v>
      </c>
      <c r="G26" s="12">
        <f t="shared" si="5"/>
        <v>7923.4000000000005</v>
      </c>
      <c r="H26" s="12">
        <f t="shared" si="5"/>
        <v>4205.1499999999996</v>
      </c>
      <c r="I26" s="12">
        <f t="shared" si="5"/>
        <v>5576.75</v>
      </c>
      <c r="J26" s="12">
        <f t="shared" si="5"/>
        <v>6694.8999999999987</v>
      </c>
      <c r="K26" s="12">
        <f t="shared" si="5"/>
        <v>4205.1499999999996</v>
      </c>
      <c r="L26" s="12">
        <f t="shared" si="5"/>
        <v>8324.9</v>
      </c>
      <c r="M26" s="12">
        <f t="shared" si="5"/>
        <v>-1863.0999999999997</v>
      </c>
      <c r="N26" s="12">
        <f t="shared" si="5"/>
        <v>5006.6500000000005</v>
      </c>
      <c r="O26" s="12">
        <f t="shared" si="5"/>
        <v>5885.25</v>
      </c>
      <c r="P26" s="12">
        <f t="shared" si="5"/>
        <v>7810.25</v>
      </c>
      <c r="Q26" s="12">
        <f t="shared" si="5"/>
        <v>55166.349999999977</v>
      </c>
    </row>
    <row r="27" spans="2:17" ht="12.75" x14ac:dyDescent="0.2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0"/>
      <c r="Q27" s="3"/>
    </row>
    <row r="28" spans="2:17" ht="12.75" x14ac:dyDescent="0.2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2.75" x14ac:dyDescent="0.2">
      <c r="E29" s="14"/>
      <c r="F29" s="14"/>
      <c r="G29" s="14"/>
      <c r="H29" s="14"/>
      <c r="I29" s="14"/>
      <c r="J29" s="14"/>
      <c r="K29" s="2"/>
      <c r="L29" s="14"/>
      <c r="M29" s="2"/>
      <c r="N29" s="14"/>
      <c r="O29" s="14"/>
      <c r="P29" s="14"/>
      <c r="Q29" s="14"/>
    </row>
    <row r="30" spans="2:17" ht="12.75" x14ac:dyDescent="0.2">
      <c r="J30" s="2"/>
      <c r="K30" s="2"/>
      <c r="L30" s="2"/>
      <c r="M30" s="2"/>
      <c r="N30" s="2"/>
      <c r="O30" s="2"/>
      <c r="P30" s="2"/>
    </row>
    <row r="31" spans="2:17" ht="12.75" x14ac:dyDescent="0.2">
      <c r="J31" s="2"/>
      <c r="K31" s="2"/>
      <c r="L31" s="2"/>
      <c r="M31" s="2"/>
      <c r="N31" s="2"/>
      <c r="O31" s="2"/>
      <c r="P31" s="2"/>
    </row>
    <row r="32" spans="2:17" ht="12.75" x14ac:dyDescent="0.2">
      <c r="K32" s="2"/>
      <c r="L32" s="2"/>
      <c r="M32" s="2"/>
      <c r="N32" s="8"/>
    </row>
    <row r="33" spans="8:17" ht="12.75" x14ac:dyDescent="0.2">
      <c r="L33" s="2"/>
      <c r="M33" s="2"/>
      <c r="N33" s="2"/>
      <c r="P33" s="2"/>
    </row>
    <row r="34" spans="8:17" ht="12.75" x14ac:dyDescent="0.2">
      <c r="P34" s="2"/>
    </row>
    <row r="35" spans="8:17" ht="12.75" x14ac:dyDescent="0.2">
      <c r="M35" s="2"/>
      <c r="P35" s="2"/>
    </row>
    <row r="36" spans="8:17" ht="12.75" x14ac:dyDescent="0.2">
      <c r="M36" s="8"/>
      <c r="P36" s="2"/>
    </row>
    <row r="37" spans="8:17" ht="12.75" x14ac:dyDescent="0.2">
      <c r="M37" s="2"/>
    </row>
    <row r="38" spans="8:17" ht="12.75" x14ac:dyDescent="0.2"/>
    <row r="39" spans="8:17" ht="12.75" x14ac:dyDescent="0.2">
      <c r="H39" s="2"/>
      <c r="I39" s="2"/>
      <c r="J39" s="2"/>
      <c r="K39" s="2"/>
      <c r="P39" s="2"/>
      <c r="Q39" s="2"/>
    </row>
    <row r="40" spans="8:17" ht="12.75" x14ac:dyDescent="0.2">
      <c r="H40" s="2"/>
      <c r="I40" s="2"/>
      <c r="J40" s="2"/>
      <c r="K40" s="2"/>
      <c r="P40" s="2"/>
      <c r="Q40" s="2"/>
    </row>
    <row r="41" spans="8:17" ht="12.75" x14ac:dyDescent="0.2">
      <c r="H41" s="2"/>
      <c r="I41" s="2"/>
      <c r="J41" s="2"/>
      <c r="K41" s="2"/>
      <c r="Q41" s="2"/>
    </row>
    <row r="42" spans="8:17" ht="12.75" x14ac:dyDescent="0.2">
      <c r="H42" s="2"/>
      <c r="I42" s="2"/>
      <c r="J42" s="2"/>
      <c r="K42" s="2"/>
      <c r="L42" s="19"/>
    </row>
    <row r="43" spans="8:17" ht="12.75" x14ac:dyDescent="0.2"/>
    <row r="44" spans="8:17" ht="12.75" x14ac:dyDescent="0.2"/>
    <row r="45" spans="8:17" ht="12.75" x14ac:dyDescent="0.2"/>
    <row r="46" spans="8:17" ht="12.75" x14ac:dyDescent="0.2"/>
    <row r="47" spans="8:17" ht="12.75" x14ac:dyDescent="0.2"/>
    <row r="48" spans="8:17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spans="10:11" ht="12.75" x14ac:dyDescent="0.2"/>
    <row r="82" spans="10:11" ht="12.75" x14ac:dyDescent="0.2"/>
    <row r="83" spans="10:11" ht="12.75" x14ac:dyDescent="0.2">
      <c r="J83" s="14"/>
      <c r="K83" s="14"/>
    </row>
    <row r="84" spans="10:11" ht="12.75" x14ac:dyDescent="0.2">
      <c r="J84" s="14"/>
      <c r="K84" s="14"/>
    </row>
    <row r="85" spans="10:11" ht="12.75" x14ac:dyDescent="0.2">
      <c r="K85" s="14"/>
    </row>
    <row r="86" spans="10:11" ht="12.75" x14ac:dyDescent="0.2"/>
    <row r="87" spans="10:11" ht="12.75" x14ac:dyDescent="0.2"/>
    <row r="88" spans="10:11" ht="12.75" x14ac:dyDescent="0.2">
      <c r="K88" s="14"/>
    </row>
    <row r="89" spans="10:11" ht="12.75" x14ac:dyDescent="0.2">
      <c r="K89" s="14"/>
    </row>
    <row r="90" spans="10:11" ht="12.75" x14ac:dyDescent="0.2">
      <c r="K90" s="14"/>
    </row>
    <row r="91" spans="10:11" ht="12.75" x14ac:dyDescent="0.2">
      <c r="K91" s="14"/>
    </row>
    <row r="92" spans="10:11" ht="12.75" x14ac:dyDescent="0.2">
      <c r="K92" s="14"/>
    </row>
    <row r="93" spans="10:11" ht="12.75" x14ac:dyDescent="0.2">
      <c r="K93" s="14"/>
    </row>
    <row r="94" spans="10:11" ht="12.75" x14ac:dyDescent="0.2">
      <c r="K94" s="14"/>
    </row>
    <row r="95" spans="10:11" ht="12.75" x14ac:dyDescent="0.2">
      <c r="K95" s="20"/>
    </row>
    <row r="96" spans="10:11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Financials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Fritsch</dc:creator>
  <cp:lastModifiedBy>Mike Fritsch</cp:lastModifiedBy>
  <cp:lastPrinted>2024-06-15T23:57:14Z</cp:lastPrinted>
  <dcterms:created xsi:type="dcterms:W3CDTF">2022-04-01T22:17:58Z</dcterms:created>
  <dcterms:modified xsi:type="dcterms:W3CDTF">2026-04-29T02:46:54Z</dcterms:modified>
</cp:coreProperties>
</file>